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ija.leppajarvi\Desktop\"/>
    </mc:Choice>
  </mc:AlternateContent>
  <xr:revisionPtr revIDLastSave="0" documentId="8_{29B3B1CE-8475-4657-A237-A0E505A9B163}" xr6:coauthVersionLast="36" xr6:coauthVersionMax="36" xr10:uidLastSave="{00000000-0000-0000-0000-000000000000}"/>
  <bookViews>
    <workbookView xWindow="0" yWindow="0" windowWidth="23040" windowHeight="8196" xr2:uid="{3F73F8C8-EA83-4687-A27F-395AACE43FCC}"/>
  </bookViews>
  <sheets>
    <sheet name="Taul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40" i="1" l="1"/>
  <c r="P39" i="1"/>
  <c r="P37" i="1"/>
  <c r="P38" i="1"/>
  <c r="P36" i="1"/>
  <c r="I62" i="1"/>
  <c r="I61" i="1" l="1"/>
  <c r="P62" i="1"/>
  <c r="P59" i="1"/>
  <c r="P60" i="1"/>
  <c r="P61" i="1"/>
  <c r="P58" i="1"/>
  <c r="F11" i="1"/>
  <c r="F12" i="1"/>
  <c r="F13" i="1"/>
  <c r="F14" i="1"/>
  <c r="F15" i="1"/>
  <c r="F16" i="1"/>
  <c r="F17" i="1"/>
  <c r="F18" i="1"/>
  <c r="F19" i="1"/>
  <c r="F20" i="1"/>
  <c r="F21" i="1"/>
  <c r="F10" i="1"/>
  <c r="D41" i="1"/>
  <c r="D61" i="1"/>
  <c r="F59" i="1"/>
  <c r="F53" i="1"/>
  <c r="F54" i="1"/>
  <c r="D66" i="1" l="1"/>
  <c r="R26" i="1"/>
  <c r="R25" i="1"/>
  <c r="T36" i="1"/>
  <c r="I49" i="1"/>
  <c r="D49" i="1"/>
  <c r="O48" i="1"/>
  <c r="I45" i="1"/>
  <c r="R32" i="1" l="1"/>
  <c r="L55" i="1"/>
  <c r="S13" i="1" l="1"/>
  <c r="S12" i="1"/>
  <c r="F58" i="1"/>
  <c r="F57" i="1"/>
  <c r="F56" i="1"/>
  <c r="M52" i="1"/>
  <c r="P29" i="1" l="1"/>
  <c r="P14" i="1"/>
  <c r="F55" i="1" l="1"/>
  <c r="I54" i="1"/>
  <c r="I57" i="1" s="1"/>
  <c r="F52" i="1" l="1"/>
  <c r="F50" i="1"/>
  <c r="F51" i="1"/>
  <c r="F48" i="1"/>
  <c r="F61" i="1" l="1"/>
  <c r="I59" i="1"/>
  <c r="P22" i="1"/>
  <c r="Q22" i="1" s="1"/>
  <c r="P23" i="1"/>
  <c r="P25" i="1"/>
  <c r="P26" i="1"/>
  <c r="P27" i="1"/>
  <c r="P28" i="1"/>
  <c r="P30" i="1"/>
  <c r="P31" i="1"/>
  <c r="P32" i="1"/>
  <c r="O24" i="1"/>
  <c r="O33" i="1" s="1"/>
  <c r="M14" i="1"/>
  <c r="F42" i="1"/>
  <c r="F43" i="1"/>
  <c r="F46" i="1"/>
  <c r="F47" i="1"/>
  <c r="I15" i="1"/>
  <c r="I16" i="1"/>
  <c r="I17" i="1"/>
  <c r="I18" i="1"/>
  <c r="I19" i="1"/>
  <c r="I20" i="1"/>
  <c r="I21" i="1"/>
  <c r="F22" i="1"/>
  <c r="F23" i="1"/>
  <c r="F41" i="1" s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40" i="1"/>
  <c r="I14" i="1"/>
  <c r="I11" i="1"/>
  <c r="I12" i="1"/>
  <c r="I13" i="1"/>
  <c r="I10" i="1"/>
  <c r="F49" i="1" l="1"/>
  <c r="F66" i="1" s="1"/>
  <c r="I22" i="1"/>
  <c r="P24" i="1"/>
  <c r="P33" i="1" s="1"/>
  <c r="Q23" i="1"/>
  <c r="G11" i="1"/>
  <c r="G12" i="1" s="1"/>
  <c r="G13" i="1" s="1"/>
  <c r="G14" i="1" s="1"/>
  <c r="G15" i="1" s="1"/>
  <c r="G16" i="1" s="1"/>
  <c r="G17" i="1" s="1"/>
  <c r="G18" i="1" s="1"/>
  <c r="G19" i="1" s="1"/>
  <c r="G20" i="1" s="1"/>
  <c r="G21" i="1" s="1"/>
  <c r="Q11" i="1" l="1"/>
  <c r="S11" i="1" s="1"/>
  <c r="S14" i="1" s="1"/>
  <c r="P35" i="1"/>
  <c r="R36" i="1" s="1"/>
  <c r="Q24" i="1"/>
  <c r="Q25" i="1" s="1"/>
  <c r="Q26" i="1" s="1"/>
  <c r="Q27" i="1" s="1"/>
  <c r="Q28" i="1" s="1"/>
  <c r="Q29" i="1" s="1"/>
  <c r="Q30" i="1" s="1"/>
  <c r="Q31" i="1" s="1"/>
  <c r="Q32" i="1" s="1"/>
  <c r="G22" i="1"/>
  <c r="G23" i="1" s="1"/>
  <c r="G24" i="1" s="1"/>
  <c r="G25" i="1" s="1"/>
  <c r="G26" i="1" s="1"/>
  <c r="G27" i="1" s="1"/>
  <c r="G28" i="1" s="1"/>
  <c r="G29" i="1" s="1"/>
  <c r="G30" i="1" s="1"/>
  <c r="G31" i="1" s="1"/>
  <c r="G32" i="1" s="1"/>
  <c r="G33" i="1" s="1"/>
  <c r="G34" i="1" s="1"/>
  <c r="G35" i="1" s="1"/>
  <c r="G36" i="1" s="1"/>
  <c r="G37" i="1" s="1"/>
  <c r="G38" i="1" s="1"/>
  <c r="G40" i="1" s="1"/>
  <c r="G42" i="1" s="1"/>
  <c r="G43" i="1" s="1"/>
  <c r="G45" i="1" s="1"/>
  <c r="G46" i="1" l="1"/>
  <c r="G47" i="1" s="1"/>
  <c r="G48" i="1" s="1"/>
  <c r="G50" i="1" s="1"/>
  <c r="G51" i="1" s="1"/>
  <c r="G52" i="1" s="1"/>
  <c r="G54" i="1" s="1"/>
  <c r="G55" i="1" s="1"/>
</calcChain>
</file>

<file path=xl/sharedStrings.xml><?xml version="1.0" encoding="utf-8"?>
<sst xmlns="http://schemas.openxmlformats.org/spreadsheetml/2006/main" count="169" uniqueCount="98">
  <si>
    <t>Koulutusten seuranta</t>
  </si>
  <si>
    <t>Koulutuksen nimi</t>
  </si>
  <si>
    <t>Osallistujamäärä</t>
  </si>
  <si>
    <t>Kesto</t>
  </si>
  <si>
    <t>Päivämäärä</t>
  </si>
  <si>
    <t>Indikaattoriluku</t>
  </si>
  <si>
    <t>Sarake1</t>
  </si>
  <si>
    <t>Sarake2</t>
  </si>
  <si>
    <t>Sarake3</t>
  </si>
  <si>
    <t>Sarake4</t>
  </si>
  <si>
    <t>Sarake5</t>
  </si>
  <si>
    <t>Sarake6</t>
  </si>
  <si>
    <t>Sarake7</t>
  </si>
  <si>
    <t>OSK-info kätevä</t>
  </si>
  <si>
    <t>OSK-info Siikajoenkylä</t>
  </si>
  <si>
    <t>OSK-info Paavola</t>
  </si>
  <si>
    <t>OSK-info Revonlahti</t>
  </si>
  <si>
    <t>OSK-info pajalaisille</t>
  </si>
  <si>
    <t>OSK-info etevä</t>
  </si>
  <si>
    <t>Osk-info Luohua</t>
  </si>
  <si>
    <t>Osk-info Tuomioja</t>
  </si>
  <si>
    <t>OSK-info hevoslinja</t>
  </si>
  <si>
    <t>OSK-info riistalinja</t>
  </si>
  <si>
    <t>OSK-info Karinkanta</t>
  </si>
  <si>
    <t>OSK-info Yrittäjät</t>
  </si>
  <si>
    <t>OSK-info Palkkatukityöllist</t>
  </si>
  <si>
    <t>OSK-info, mun kammari</t>
  </si>
  <si>
    <t>OSK-info, yleinen tiedotus</t>
  </si>
  <si>
    <t xml:space="preserve">Osuuskunta </t>
  </si>
  <si>
    <t>Hinnoittelu</t>
  </si>
  <si>
    <t>Tuotteistaminen</t>
  </si>
  <si>
    <t>Markkinointi</t>
  </si>
  <si>
    <t>Brändäys</t>
  </si>
  <si>
    <t>Some-markkinointi</t>
  </si>
  <si>
    <t>Osuuskuntakoulutus</t>
  </si>
  <si>
    <t>Oman osaamisen tunnistaminen</t>
  </si>
  <si>
    <t>Työnhakukoulutus</t>
  </si>
  <si>
    <t>Ajanhallintakoulutus</t>
  </si>
  <si>
    <t>Palveluja kotiin passi</t>
  </si>
  <si>
    <t>Kokemusasiantuntija vn</t>
  </si>
  <si>
    <t>Työhaastattelukoulutus</t>
  </si>
  <si>
    <t>Työelämän taidot</t>
  </si>
  <si>
    <t>Mediapaja Raahe</t>
  </si>
  <si>
    <t xml:space="preserve">Lähiopetuspäiviä </t>
  </si>
  <si>
    <t xml:space="preserve">Etäopetuspäiviä </t>
  </si>
  <si>
    <t>Ohjaus-konsultointipäiviä</t>
  </si>
  <si>
    <t>Päivän muoto</t>
  </si>
  <si>
    <t>lähiopetus</t>
  </si>
  <si>
    <t>etäopetus</t>
  </si>
  <si>
    <t>Hankkeen tarve koulutuksille</t>
  </si>
  <si>
    <t>määrä</t>
  </si>
  <si>
    <t>Neuvontapäivät</t>
  </si>
  <si>
    <t xml:space="preserve">Päivämäärä </t>
  </si>
  <si>
    <t xml:space="preserve">Kesto </t>
  </si>
  <si>
    <t>Osallistujat</t>
  </si>
  <si>
    <t>Osuuskuntailtapäivä</t>
  </si>
  <si>
    <t>Toteuma (päivitetään lukujen mukaan, ei laske suoraan</t>
  </si>
  <si>
    <t>Etäopetuspäiviä</t>
  </si>
  <si>
    <t>Ohjaus-jakonsultointi</t>
  </si>
  <si>
    <t>Työnnasiakirjat</t>
  </si>
  <si>
    <t>Tulevaisuuden työtaidot</t>
  </si>
  <si>
    <t>Ajanhalliintakoulutus</t>
  </si>
  <si>
    <t>etäoeptus</t>
  </si>
  <si>
    <t>Osuuskuntainfo koululle</t>
  </si>
  <si>
    <t>Valokuvauksen perusteet</t>
  </si>
  <si>
    <t>Lähiopetus</t>
  </si>
  <si>
    <t>Etäopetus</t>
  </si>
  <si>
    <t>Sarake 8</t>
  </si>
  <si>
    <t>Sarake 9</t>
  </si>
  <si>
    <t>kerryttää</t>
  </si>
  <si>
    <t>Indikaattori</t>
  </si>
  <si>
    <t>läsnä</t>
  </si>
  <si>
    <t xml:space="preserve">OHJAUS </t>
  </si>
  <si>
    <t>KRISI</t>
  </si>
  <si>
    <t>4,5 pv</t>
  </si>
  <si>
    <t>veera</t>
  </si>
  <si>
    <t>yhteensä</t>
  </si>
  <si>
    <t>9-12 jakso</t>
  </si>
  <si>
    <t>5-8j akso</t>
  </si>
  <si>
    <t>Brahen luokka</t>
  </si>
  <si>
    <t>Facebook koulutus</t>
  </si>
  <si>
    <t>Instakoulutus</t>
  </si>
  <si>
    <t>et'ä</t>
  </si>
  <si>
    <t>etä</t>
  </si>
  <si>
    <t>1.6.2020- 30.4.2021</t>
  </si>
  <si>
    <t>Osuuskuntaperustamiskokous</t>
  </si>
  <si>
    <t>Jakson tulokset</t>
  </si>
  <si>
    <t>teams hlö</t>
  </si>
  <si>
    <t>siirto listalta</t>
  </si>
  <si>
    <t>Canva-koulutukset yhteensä</t>
  </si>
  <si>
    <t>Valokuvaus jatko</t>
  </si>
  <si>
    <t xml:space="preserve">etä </t>
  </si>
  <si>
    <t>osuuskuntailtpa</t>
  </si>
  <si>
    <t>osk iltapv</t>
  </si>
  <si>
    <t>osk</t>
  </si>
  <si>
    <t>9.11.</t>
  </si>
  <si>
    <t>30.11.</t>
  </si>
  <si>
    <t>16.12.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</si>
</sst>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Bookman Old Style"/>
      <family val="1"/>
    </font>
    <font>
      <b/>
      <sz val="26"/>
      <name val="Bookman Old Style"/>
      <family val="1"/>
    </font>
    <font>
      <sz val="12"/>
      <color theme="1"/>
      <name val="Century Gothic"/>
      <family val="2"/>
    </font>
    <font>
      <sz val="12"/>
      <color theme="1"/>
      <name val="Bookman Old Style"/>
      <family val="1"/>
    </font>
    <font>
      <sz val="12"/>
      <color theme="1"/>
      <name val="Calibri"/>
      <family val="2"/>
      <scheme val="minor"/>
    </font>
    <font>
      <b/>
      <sz val="18"/>
      <color theme="1"/>
      <name val="Bookman Old Style"/>
      <family val="1"/>
    </font>
    <font>
      <b/>
      <sz val="16"/>
      <color theme="1"/>
      <name val="Bookman Old Style"/>
      <family val="1"/>
    </font>
    <font>
      <sz val="10"/>
      <color theme="1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Bookman Old Style"/>
      <family val="1"/>
    </font>
    <font>
      <sz val="12"/>
      <color rgb="FFFF0000"/>
      <name val="Bookman Old Style"/>
      <family val="1"/>
    </font>
    <font>
      <b/>
      <sz val="12"/>
      <color theme="1"/>
      <name val="Bookman Old Style"/>
      <family val="1"/>
    </font>
    <font>
      <b/>
      <sz val="12"/>
      <color theme="1"/>
      <name val="Century Gothic"/>
      <family val="2"/>
    </font>
    <font>
      <u/>
      <sz val="11"/>
      <color theme="1"/>
      <name val="Bookman Old Style"/>
      <family val="1"/>
    </font>
    <font>
      <u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2" fontId="0" fillId="0" borderId="0" xfId="0" applyNumberForma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2" fillId="0" borderId="0" xfId="0" applyFont="1"/>
    <xf numFmtId="14" fontId="5" fillId="0" borderId="0" xfId="0" applyNumberFormat="1" applyFont="1"/>
    <xf numFmtId="2" fontId="5" fillId="0" borderId="0" xfId="0" applyNumberFormat="1" applyFont="1"/>
    <xf numFmtId="0" fontId="5" fillId="0" borderId="0" xfId="0" applyFont="1" applyBorder="1"/>
    <xf numFmtId="14" fontId="5" fillId="0" borderId="0" xfId="0" applyNumberFormat="1" applyFont="1" applyBorder="1"/>
    <xf numFmtId="0" fontId="5" fillId="0" borderId="0" xfId="0" applyFont="1" applyFill="1" applyBorder="1"/>
    <xf numFmtId="14" fontId="0" fillId="0" borderId="1" xfId="0" applyNumberFormat="1" applyBorder="1"/>
    <xf numFmtId="0" fontId="0" fillId="0" borderId="0" xfId="0" applyBorder="1"/>
    <xf numFmtId="2" fontId="2" fillId="0" borderId="0" xfId="0" applyNumberFormat="1" applyFont="1"/>
    <xf numFmtId="2" fontId="1" fillId="0" borderId="0" xfId="0" applyNumberFormat="1" applyFont="1"/>
    <xf numFmtId="14" fontId="2" fillId="0" borderId="0" xfId="0" applyNumberFormat="1" applyFont="1"/>
    <xf numFmtId="14" fontId="0" fillId="0" borderId="0" xfId="0" applyNumberFormat="1"/>
    <xf numFmtId="0" fontId="10" fillId="2" borderId="0" xfId="0" applyFont="1" applyFill="1" applyAlignment="1">
      <alignment horizontal="center"/>
    </xf>
    <xf numFmtId="0" fontId="0" fillId="0" borderId="2" xfId="0" applyFont="1" applyBorder="1"/>
    <xf numFmtId="0" fontId="0" fillId="0" borderId="3" xfId="0" applyBorder="1"/>
    <xf numFmtId="0" fontId="2" fillId="0" borderId="3" xfId="0" applyFont="1" applyBorder="1"/>
    <xf numFmtId="2" fontId="5" fillId="0" borderId="3" xfId="0" applyNumberFormat="1" applyFont="1" applyBorder="1"/>
    <xf numFmtId="2" fontId="12" fillId="0" borderId="0" xfId="0" applyNumberFormat="1" applyFont="1"/>
    <xf numFmtId="2" fontId="13" fillId="0" borderId="0" xfId="0" applyNumberFormat="1" applyFont="1"/>
    <xf numFmtId="14" fontId="13" fillId="0" borderId="0" xfId="0" applyNumberFormat="1" applyFont="1" applyBorder="1"/>
    <xf numFmtId="0" fontId="13" fillId="0" borderId="0" xfId="0" applyFont="1" applyBorder="1"/>
    <xf numFmtId="14" fontId="13" fillId="0" borderId="0" xfId="0" applyNumberFormat="1" applyFont="1"/>
    <xf numFmtId="0" fontId="13" fillId="0" borderId="0" xfId="0" applyFont="1" applyFill="1" applyBorder="1"/>
    <xf numFmtId="0" fontId="14" fillId="0" borderId="0" xfId="0" applyFont="1"/>
    <xf numFmtId="0" fontId="15" fillId="0" borderId="0" xfId="0" applyFont="1"/>
    <xf numFmtId="14" fontId="16" fillId="0" borderId="1" xfId="0" applyNumberFormat="1" applyFont="1" applyBorder="1"/>
    <xf numFmtId="0" fontId="16" fillId="0" borderId="0" xfId="0" applyFont="1" applyBorder="1"/>
    <xf numFmtId="2" fontId="16" fillId="0" borderId="0" xfId="0" applyNumberFormat="1" applyFont="1"/>
    <xf numFmtId="0" fontId="5" fillId="3" borderId="0" xfId="0" applyFont="1" applyFill="1"/>
    <xf numFmtId="14" fontId="5" fillId="3" borderId="0" xfId="0" applyNumberFormat="1" applyFont="1" applyFill="1"/>
    <xf numFmtId="0" fontId="4" fillId="3" borderId="0" xfId="0" applyFont="1" applyFill="1"/>
    <xf numFmtId="2" fontId="5" fillId="3" borderId="0" xfId="0" applyNumberFormat="1" applyFont="1" applyFill="1"/>
    <xf numFmtId="2" fontId="13" fillId="3" borderId="0" xfId="0" applyNumberFormat="1" applyFont="1" applyFill="1"/>
    <xf numFmtId="0" fontId="0" fillId="3" borderId="0" xfId="0" applyFill="1"/>
    <xf numFmtId="0" fontId="5" fillId="3" borderId="3" xfId="0" applyFont="1" applyFill="1" applyBorder="1"/>
    <xf numFmtId="14" fontId="5" fillId="3" borderId="3" xfId="0" applyNumberFormat="1" applyFont="1" applyFill="1" applyBorder="1"/>
    <xf numFmtId="0" fontId="2" fillId="3" borderId="3" xfId="0" applyFont="1" applyFill="1" applyBorder="1"/>
    <xf numFmtId="2" fontId="5" fillId="3" borderId="3" xfId="0" applyNumberFormat="1" applyFont="1" applyFill="1" applyBorder="1"/>
    <xf numFmtId="0" fontId="2" fillId="3" borderId="0" xfId="0" applyFont="1" applyFill="1"/>
    <xf numFmtId="14" fontId="2" fillId="3" borderId="0" xfId="0" applyNumberFormat="1" applyFont="1" applyFill="1"/>
    <xf numFmtId="2" fontId="2" fillId="3" borderId="0" xfId="0" applyNumberFormat="1" applyFont="1" applyFill="1"/>
    <xf numFmtId="16" fontId="0" fillId="0" borderId="0" xfId="0" applyNumberFormat="1"/>
    <xf numFmtId="0" fontId="11" fillId="0" borderId="0" xfId="0" applyFont="1"/>
    <xf numFmtId="0" fontId="0" fillId="4" borderId="2" xfId="0" applyFont="1" applyFill="1" applyBorder="1"/>
    <xf numFmtId="0" fontId="11" fillId="5" borderId="0" xfId="0" applyFont="1" applyFill="1"/>
    <xf numFmtId="14" fontId="2" fillId="5" borderId="0" xfId="0" applyNumberFormat="1" applyFont="1" applyFill="1"/>
    <xf numFmtId="0" fontId="2" fillId="5" borderId="0" xfId="0" applyFont="1" applyFill="1"/>
    <xf numFmtId="2" fontId="11" fillId="5" borderId="0" xfId="0" applyNumberFormat="1" applyFont="1" applyFill="1"/>
    <xf numFmtId="2" fontId="2" fillId="5" borderId="0" xfId="0" applyNumberFormat="1" applyFont="1" applyFill="1"/>
    <xf numFmtId="0" fontId="2" fillId="6" borderId="0" xfId="0" applyFont="1" applyFill="1"/>
    <xf numFmtId="14" fontId="0" fillId="6" borderId="1" xfId="0" applyNumberFormat="1" applyFill="1" applyBorder="1"/>
    <xf numFmtId="0" fontId="0" fillId="6" borderId="0" xfId="0" applyFill="1" applyBorder="1"/>
    <xf numFmtId="2" fontId="0" fillId="6" borderId="0" xfId="0" applyNumberFormat="1" applyFill="1"/>
    <xf numFmtId="14" fontId="9" fillId="6" borderId="1" xfId="0" applyNumberFormat="1" applyFont="1" applyFill="1" applyBorder="1"/>
    <xf numFmtId="0" fontId="0" fillId="6" borderId="0" xfId="0" applyFill="1"/>
    <xf numFmtId="2" fontId="1" fillId="6" borderId="0" xfId="0" applyNumberFormat="1" applyFont="1" applyFill="1"/>
    <xf numFmtId="0" fontId="1" fillId="0" borderId="0" xfId="0" applyFont="1"/>
    <xf numFmtId="0" fontId="13" fillId="0" borderId="0" xfId="0" applyFont="1"/>
    <xf numFmtId="2" fontId="0" fillId="5" borderId="0" xfId="0" applyNumberFormat="1" applyFill="1"/>
    <xf numFmtId="0" fontId="3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</cellXfs>
  <cellStyles count="1">
    <cellStyle name="Normaali" xfId="0" builtinId="0"/>
  </cellStyles>
  <dxfs count="2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Bookman Old Style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Bookman Old Style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Bookman Old Style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Bookman Old Style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Bookman Old Style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Bookman Old Style"/>
        <family val="1"/>
        <scheme val="none"/>
      </font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Bookman Old Style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Bookman Old Style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ookman Old Style"/>
        <family val="1"/>
        <scheme val="none"/>
      </font>
    </dxf>
    <dxf>
      <font>
        <strike val="0"/>
        <outline val="0"/>
        <shadow val="0"/>
        <u val="none"/>
        <vertAlign val="baseline"/>
        <name val="Bookman Old Style"/>
        <family val="1"/>
        <scheme val="none"/>
      </font>
    </dxf>
    <dxf>
      <font>
        <strike val="0"/>
        <outline val="0"/>
        <shadow val="0"/>
        <u val="none"/>
        <vertAlign val="baseline"/>
        <name val="Bookman Old Style"/>
        <family val="1"/>
        <scheme val="none"/>
      </font>
    </dxf>
    <dxf>
      <font>
        <strike val="0"/>
        <outline val="0"/>
        <shadow val="0"/>
        <u val="none"/>
        <vertAlign val="baseline"/>
        <name val="Bookman Old Style"/>
        <family val="1"/>
        <scheme val="none"/>
      </font>
    </dxf>
    <dxf>
      <font>
        <strike val="0"/>
        <outline val="0"/>
        <shadow val="0"/>
        <u val="none"/>
        <vertAlign val="baseline"/>
        <name val="Bookman Old Style"/>
        <family val="1"/>
        <scheme val="none"/>
      </font>
    </dxf>
    <dxf>
      <font>
        <strike val="0"/>
        <outline val="0"/>
        <shadow val="0"/>
        <u val="none"/>
        <vertAlign val="baseline"/>
        <name val="Bookman Old Style"/>
        <family val="1"/>
        <scheme val="none"/>
      </font>
    </dxf>
    <dxf>
      <font>
        <strike val="0"/>
        <outline val="0"/>
        <shadow val="0"/>
        <u val="none"/>
        <vertAlign val="baseline"/>
        <name val="Bookman Old Style"/>
        <family val="1"/>
        <scheme val="none"/>
      </font>
    </dxf>
    <dxf>
      <font>
        <strike val="0"/>
        <outline val="0"/>
        <shadow val="0"/>
        <u val="none"/>
        <vertAlign val="baseline"/>
        <name val="Bookman Old Style"/>
        <family val="1"/>
        <scheme val="none"/>
      </font>
    </dxf>
    <dxf>
      <font>
        <strike val="0"/>
        <outline val="0"/>
        <shadow val="0"/>
        <u val="none"/>
        <vertAlign val="baseline"/>
        <name val="Bookman Old Style"/>
        <family val="1"/>
        <scheme val="none"/>
      </font>
    </dxf>
    <dxf>
      <font>
        <strike val="0"/>
        <outline val="0"/>
        <shadow val="0"/>
        <u val="none"/>
        <vertAlign val="baseline"/>
        <name val="Bookman Old Style"/>
        <family val="1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4B6AF64-303C-49ED-A87F-8364A9A5B6D0}" name="Taulukko1" displayName="Taulukko1" ref="B7:H8" totalsRowShown="0" headerRowDxfId="23" dataDxfId="22">
  <autoFilter ref="B7:H8" xr:uid="{7961587C-C6F1-43EC-8E59-EC292C3B7FDF}"/>
  <tableColumns count="7">
    <tableColumn id="1" xr3:uid="{C1B9C022-1AB9-4B05-AEB5-FD53F5FEF88A}" name="Sarake1" dataDxfId="21"/>
    <tableColumn id="2" xr3:uid="{90F9806F-C3FA-43F4-BF16-1AC3B68BF047}" name="Sarake2" dataDxfId="20"/>
    <tableColumn id="3" xr3:uid="{20777146-1314-45C0-B056-C5E5E35F212E}" name="Sarake3" dataDxfId="19"/>
    <tableColumn id="4" xr3:uid="{AB20C0C6-B403-4FA0-A2F2-739F7FFFA2FE}" name="Sarake4" dataDxfId="18"/>
    <tableColumn id="5" xr3:uid="{1489627F-0821-4B38-966C-BF4B849F042A}" name="Sarake5" dataDxfId="17"/>
    <tableColumn id="6" xr3:uid="{E0F1B0BC-80B1-4301-8E28-F54FB3939FB2}" name="Sarake6" dataDxfId="16"/>
    <tableColumn id="10" xr3:uid="{E0725739-6159-4C70-9A2B-2B2C317DEF2C}" name="Sarake7" dataDxfId="15"/>
  </tableColumns>
  <tableStyleInfo name="TableStyleLight2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C42944B4-E08D-4D42-87F3-A9EF7EBD5A38}" name="Taulukko2" displayName="Taulukko2" ref="L8:M14" totalsRowShown="0">
  <autoFilter ref="L8:M14" xr:uid="{AC2F9F8A-1A57-4595-9A2D-03D70BC27EBA}"/>
  <tableColumns count="2">
    <tableColumn id="1" xr3:uid="{1CCAF47A-7431-4DB9-84C4-7367B8964524}" name="Sarake1" dataDxfId="14"/>
    <tableColumn id="2" xr3:uid="{898FF12A-2B2A-4B4E-BCC0-01188F8CCEC8}" name="Sarake2" dataDxfId="13"/>
  </tableColumns>
  <tableStyleInfo name="TableStyleLight8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F1ADBC04-A0DA-4536-ACA6-0A4B26013726}" name="Taulukko3" displayName="Taulukko3" ref="L20:S33" totalsRowCount="1">
  <autoFilter ref="L20:S32" xr:uid="{23622930-62D9-447D-9D9E-6CF6B948CFB1}"/>
  <tableColumns count="8">
    <tableColumn id="1" xr3:uid="{B75FE941-61DC-4B7A-BDB6-D19B99C384C5}" name="Koulutuksen nimi" dataDxfId="12" totalsRowDxfId="11"/>
    <tableColumn id="2" xr3:uid="{20C3D1B3-72AA-49F9-840C-5B0B91BB6BA1}" name="Päivämäärä "/>
    <tableColumn id="3" xr3:uid="{4D65E2AF-342D-4F8F-8475-C48870621F73}" name="Kesto "/>
    <tableColumn id="4" xr3:uid="{3E2B7603-B7AB-465E-B57A-94EDA07EEF2D}" name="Osallistujat" totalsRowFunction="sum"/>
    <tableColumn id="5" xr3:uid="{8A989B35-6CA2-4E54-AC57-F253FE21E785}" name="Indikaattoriluku" totalsRowFunction="custom" dataDxfId="10" totalsRowDxfId="9">
      <calculatedColumnFormula>Taulukko3[[#This Row],[Kesto ]]*Taulukko3[[#This Row],[Osallistujat]]/7</calculatedColumnFormula>
      <totalsRowFormula>P24+P25+P26+P27+P28+P30+P31+P32</totalsRowFormula>
    </tableColumn>
    <tableColumn id="6" xr3:uid="{42E1C5C9-0D7E-4EAE-8243-0ABD8F62F6EC}" name="Sarake1" dataDxfId="8" totalsRowDxfId="7">
      <calculatedColumnFormula>P20+Taulukko3[[#This Row],[Indikaattoriluku]]</calculatedColumnFormula>
    </tableColumn>
    <tableColumn id="7" xr3:uid="{5FC9C713-C765-4E25-90ED-8A9ACE90981B}" name="teams hlö" dataDxfId="6"/>
    <tableColumn id="8" xr3:uid="{52AE116D-E1E0-49F0-AFB7-D6B13A136494}" name="Sarake2"/>
  </tableColumns>
  <tableStyleInfo name="TableStyleLight15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F2CA6200-E25E-4F32-AB08-2E8F3638C9E7}" name="Taulukko4" displayName="Taulukko4" ref="J7:J8" totalsRowShown="0" headerRowDxfId="5" dataDxfId="4">
  <autoFilter ref="J7:J8" xr:uid="{E5BC615A-6D71-4AEB-BFB3-55CC29CF0AFD}"/>
  <tableColumns count="1">
    <tableColumn id="1" xr3:uid="{8A79728E-A944-42F0-8157-2D97F3347D22}" name="Sarake 9" dataDxfId="3"/>
  </tableColumns>
  <tableStyleInfo name="TableStyleLight2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72C0E285-A89C-4FD3-873F-C2072BCCA7BA}" name="Taulukko5" displayName="Taulukko5" ref="I7:I8" totalsRowShown="0" headerRowDxfId="2" dataDxfId="1">
  <autoFilter ref="I7:I8" xr:uid="{6E79BDB0-84D0-4671-8288-001B0DAB3DB5}"/>
  <tableColumns count="1">
    <tableColumn id="1" xr3:uid="{0BD01CBA-9E57-4D2C-BC1F-E77F4172B66A}" name="Sarake 8" dataDxfId="0"/>
  </tableColumns>
  <tableStyleInfo name="TableStyleLight21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5.xml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D81DA5-72F6-48DB-8B41-4C0EB665C34D}">
  <sheetPr>
    <pageSetUpPr fitToPage="1"/>
  </sheetPr>
  <dimension ref="A1:W66"/>
  <sheetViews>
    <sheetView tabSelected="1" topLeftCell="H46" zoomScale="85" workbookViewId="0">
      <selection activeCell="L64" sqref="L64"/>
    </sheetView>
  </sheetViews>
  <sheetFormatPr defaultRowHeight="14.4" x14ac:dyDescent="0.3"/>
  <cols>
    <col min="1" max="1" width="3.6640625" customWidth="1"/>
    <col min="2" max="2" width="36.77734375" customWidth="1"/>
    <col min="3" max="4" width="17.77734375" customWidth="1"/>
    <col min="5" max="5" width="16.88671875" customWidth="1"/>
    <col min="6" max="7" width="17.77734375" customWidth="1"/>
    <col min="8" max="10" width="14.33203125" customWidth="1"/>
    <col min="11" max="11" width="17.44140625" customWidth="1"/>
    <col min="12" max="12" width="35.21875" customWidth="1"/>
    <col min="13" max="13" width="21.33203125" customWidth="1"/>
    <col min="14" max="14" width="9.33203125" customWidth="1"/>
    <col min="15" max="15" width="17.21875" customWidth="1"/>
    <col min="16" max="16" width="19.21875" customWidth="1"/>
    <col min="17" max="18" width="17.5546875" customWidth="1"/>
  </cols>
  <sheetData>
    <row r="1" spans="1:23" x14ac:dyDescent="0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23" x14ac:dyDescent="0.3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23" ht="14.4" customHeight="1" x14ac:dyDescent="0.3">
      <c r="A3" s="5"/>
      <c r="B3" s="64" t="s">
        <v>0</v>
      </c>
      <c r="C3" s="64"/>
      <c r="D3" s="64"/>
      <c r="E3" s="64"/>
      <c r="F3" s="64"/>
      <c r="G3" s="64"/>
      <c r="H3" s="5"/>
      <c r="I3" s="5"/>
      <c r="J3" s="5"/>
      <c r="K3" s="5"/>
      <c r="L3" s="65" t="s">
        <v>49</v>
      </c>
      <c r="M3" s="65"/>
      <c r="N3" s="65"/>
      <c r="O3" s="65"/>
    </row>
    <row r="4" spans="1:23" ht="14.4" customHeight="1" x14ac:dyDescent="0.3">
      <c r="A4" s="5"/>
      <c r="B4" s="64"/>
      <c r="C4" s="64"/>
      <c r="D4" s="64"/>
      <c r="E4" s="64"/>
      <c r="F4" s="64"/>
      <c r="G4" s="64"/>
      <c r="H4" s="5"/>
      <c r="I4" s="5"/>
      <c r="J4" s="5"/>
      <c r="K4" s="5"/>
      <c r="L4" s="65"/>
      <c r="M4" s="65"/>
      <c r="N4" s="65"/>
      <c r="O4" s="65"/>
    </row>
    <row r="5" spans="1:23" x14ac:dyDescent="0.3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23" x14ac:dyDescent="0.3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23" ht="15.6" x14ac:dyDescent="0.3">
      <c r="A7" s="5"/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67</v>
      </c>
      <c r="J7" s="5" t="s">
        <v>68</v>
      </c>
      <c r="K7" s="5"/>
      <c r="L7" s="5"/>
      <c r="O7" s="67" t="s">
        <v>56</v>
      </c>
      <c r="P7" s="67"/>
      <c r="Q7" s="67"/>
      <c r="R7" s="17"/>
    </row>
    <row r="8" spans="1:23" ht="15.6" x14ac:dyDescent="0.3">
      <c r="A8" s="5"/>
      <c r="B8" s="5" t="s">
        <v>1</v>
      </c>
      <c r="C8" s="5" t="s">
        <v>4</v>
      </c>
      <c r="D8" s="5" t="s">
        <v>2</v>
      </c>
      <c r="E8" s="5" t="s">
        <v>3</v>
      </c>
      <c r="F8" s="5" t="s">
        <v>5</v>
      </c>
      <c r="G8" s="5" t="s">
        <v>69</v>
      </c>
      <c r="H8" s="5" t="s">
        <v>65</v>
      </c>
      <c r="I8" s="5" t="s">
        <v>70</v>
      </c>
      <c r="J8" s="5" t="s">
        <v>66</v>
      </c>
      <c r="K8" s="5"/>
      <c r="L8" s="3" t="s">
        <v>6</v>
      </c>
      <c r="M8" s="4" t="s">
        <v>7</v>
      </c>
      <c r="O8" s="67"/>
      <c r="P8" s="67"/>
      <c r="Q8" s="67"/>
      <c r="R8" s="17"/>
    </row>
    <row r="9" spans="1:23" ht="15.6" x14ac:dyDescent="0.3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3" t="s">
        <v>46</v>
      </c>
      <c r="M9" s="4" t="s">
        <v>50</v>
      </c>
    </row>
    <row r="10" spans="1:23" ht="15.6" x14ac:dyDescent="0.3">
      <c r="A10" s="5">
        <v>1</v>
      </c>
      <c r="B10" s="8" t="s">
        <v>13</v>
      </c>
      <c r="C10" s="9">
        <v>44061</v>
      </c>
      <c r="D10" s="8">
        <v>10</v>
      </c>
      <c r="E10" s="8">
        <v>2</v>
      </c>
      <c r="F10" s="1">
        <f>D10*E10/7</f>
        <v>2.8571428571428572</v>
      </c>
      <c r="G10" s="3"/>
      <c r="I10" s="7">
        <f t="shared" ref="I10:I21" si="0">D10*E10/7</f>
        <v>2.8571428571428572</v>
      </c>
      <c r="J10" s="3" t="s">
        <v>47</v>
      </c>
      <c r="K10" s="3"/>
      <c r="L10" s="3"/>
      <c r="M10" s="4"/>
      <c r="P10" t="s">
        <v>84</v>
      </c>
      <c r="Q10" t="s">
        <v>78</v>
      </c>
      <c r="R10" s="46" t="s">
        <v>77</v>
      </c>
      <c r="S10" t="s">
        <v>76</v>
      </c>
      <c r="V10" t="s">
        <v>72</v>
      </c>
    </row>
    <row r="11" spans="1:23" ht="15.6" x14ac:dyDescent="0.3">
      <c r="A11" s="5">
        <v>2</v>
      </c>
      <c r="B11" s="8" t="s">
        <v>14</v>
      </c>
      <c r="C11" s="9">
        <v>44063</v>
      </c>
      <c r="D11" s="8">
        <v>5</v>
      </c>
      <c r="E11" s="8">
        <v>2</v>
      </c>
      <c r="F11" s="1">
        <f t="shared" ref="F11:F21" si="1">D11*E11/7</f>
        <v>1.4285714285714286</v>
      </c>
      <c r="G11" s="7">
        <f>I10+I11</f>
        <v>4.2857142857142856</v>
      </c>
      <c r="I11" s="7">
        <f t="shared" si="0"/>
        <v>1.4285714285714286</v>
      </c>
      <c r="J11" s="3" t="s">
        <v>47</v>
      </c>
      <c r="K11" s="3"/>
      <c r="L11" s="3" t="s">
        <v>43</v>
      </c>
      <c r="M11" s="4">
        <v>500</v>
      </c>
      <c r="O11" t="s">
        <v>43</v>
      </c>
      <c r="P11" s="1">
        <v>42</v>
      </c>
      <c r="Q11" s="1">
        <f>Taulukko3[[#Totals],[Indikaattoriluku]]+I45</f>
        <v>21.571428571428573</v>
      </c>
      <c r="R11" s="1">
        <v>4.21</v>
      </c>
      <c r="S11" s="1">
        <f>P11+Q11+R11</f>
        <v>67.781428571428563</v>
      </c>
      <c r="V11" t="s">
        <v>73</v>
      </c>
      <c r="W11" t="s">
        <v>74</v>
      </c>
    </row>
    <row r="12" spans="1:23" ht="15.6" x14ac:dyDescent="0.3">
      <c r="A12" s="5">
        <v>3</v>
      </c>
      <c r="B12" s="8" t="s">
        <v>15</v>
      </c>
      <c r="C12" s="9">
        <v>44075</v>
      </c>
      <c r="D12" s="8">
        <v>7</v>
      </c>
      <c r="E12" s="8">
        <v>2</v>
      </c>
      <c r="F12" s="1">
        <f t="shared" si="1"/>
        <v>2</v>
      </c>
      <c r="G12" s="7">
        <f t="shared" ref="G12:G21" si="2">G11+I12</f>
        <v>6.2857142857142856</v>
      </c>
      <c r="I12" s="7">
        <f t="shared" si="0"/>
        <v>2</v>
      </c>
      <c r="J12" s="3" t="s">
        <v>47</v>
      </c>
      <c r="K12" s="3"/>
      <c r="L12" s="3" t="s">
        <v>44</v>
      </c>
      <c r="M12" s="4">
        <v>300</v>
      </c>
      <c r="O12" t="s">
        <v>57</v>
      </c>
      <c r="P12" s="1">
        <v>218</v>
      </c>
      <c r="Q12">
        <v>31.79</v>
      </c>
      <c r="R12">
        <v>54</v>
      </c>
      <c r="S12" s="1">
        <f>P12+Q12+R12</f>
        <v>303.78999999999996</v>
      </c>
      <c r="V12" t="s">
        <v>75</v>
      </c>
    </row>
    <row r="13" spans="1:23" ht="15.6" x14ac:dyDescent="0.3">
      <c r="A13" s="5">
        <v>4</v>
      </c>
      <c r="B13" s="8" t="s">
        <v>16</v>
      </c>
      <c r="C13" s="9">
        <v>44077</v>
      </c>
      <c r="D13" s="8">
        <v>0</v>
      </c>
      <c r="E13" s="8">
        <v>2</v>
      </c>
      <c r="F13" s="1">
        <f t="shared" si="1"/>
        <v>0</v>
      </c>
      <c r="G13" s="7">
        <f t="shared" si="2"/>
        <v>6.2857142857142856</v>
      </c>
      <c r="I13" s="7">
        <f t="shared" si="0"/>
        <v>0</v>
      </c>
      <c r="J13" s="3" t="s">
        <v>47</v>
      </c>
      <c r="K13" s="3"/>
      <c r="L13" s="3" t="s">
        <v>45</v>
      </c>
      <c r="M13" s="4">
        <v>40</v>
      </c>
      <c r="O13" t="s">
        <v>58</v>
      </c>
      <c r="P13" s="1">
        <v>10</v>
      </c>
      <c r="Q13">
        <v>10.5</v>
      </c>
      <c r="R13">
        <v>4.5</v>
      </c>
      <c r="S13" s="1">
        <f>P13+Q13+R13</f>
        <v>25</v>
      </c>
    </row>
    <row r="14" spans="1:23" ht="15.6" x14ac:dyDescent="0.3">
      <c r="A14" s="5">
        <v>5</v>
      </c>
      <c r="B14" s="8" t="s">
        <v>17</v>
      </c>
      <c r="C14" s="6">
        <v>44085</v>
      </c>
      <c r="D14" s="10">
        <v>3</v>
      </c>
      <c r="E14" s="10">
        <v>2</v>
      </c>
      <c r="F14" s="1">
        <f t="shared" si="1"/>
        <v>0.8571428571428571</v>
      </c>
      <c r="G14" s="7">
        <f t="shared" si="2"/>
        <v>7.1428571428571423</v>
      </c>
      <c r="I14" s="7">
        <f t="shared" si="0"/>
        <v>0.8571428571428571</v>
      </c>
      <c r="J14" s="3" t="s">
        <v>47</v>
      </c>
      <c r="K14" s="3"/>
      <c r="L14" s="3"/>
      <c r="M14" s="4">
        <f>M11+M12+M13</f>
        <v>840</v>
      </c>
      <c r="P14" s="1">
        <f>SUM(P11:P13)</f>
        <v>270</v>
      </c>
      <c r="S14" s="1">
        <f>SUM(S11:S13)</f>
        <v>396.57142857142856</v>
      </c>
    </row>
    <row r="15" spans="1:23" ht="15.6" x14ac:dyDescent="0.3">
      <c r="A15" s="5">
        <v>6</v>
      </c>
      <c r="B15" s="8" t="s">
        <v>18</v>
      </c>
      <c r="C15" s="9">
        <v>44096</v>
      </c>
      <c r="D15" s="8">
        <v>3</v>
      </c>
      <c r="E15" s="8">
        <v>1</v>
      </c>
      <c r="F15" s="1">
        <f t="shared" si="1"/>
        <v>0.42857142857142855</v>
      </c>
      <c r="G15" s="7">
        <f t="shared" si="2"/>
        <v>7.5714285714285712</v>
      </c>
      <c r="I15" s="7">
        <f t="shared" si="0"/>
        <v>0.42857142857142855</v>
      </c>
      <c r="J15" s="3" t="s">
        <v>47</v>
      </c>
      <c r="K15" s="3"/>
      <c r="L15" s="5"/>
    </row>
    <row r="16" spans="1:23" ht="15.6" x14ac:dyDescent="0.3">
      <c r="A16" s="5">
        <v>7</v>
      </c>
      <c r="B16" s="8" t="s">
        <v>19</v>
      </c>
      <c r="C16" s="9">
        <v>44096</v>
      </c>
      <c r="D16" s="8">
        <v>2</v>
      </c>
      <c r="E16" s="8">
        <v>2</v>
      </c>
      <c r="F16" s="1">
        <f t="shared" si="1"/>
        <v>0.5714285714285714</v>
      </c>
      <c r="G16" s="7">
        <f t="shared" si="2"/>
        <v>8.1428571428571423</v>
      </c>
      <c r="I16" s="7">
        <f t="shared" si="0"/>
        <v>0.5714285714285714</v>
      </c>
      <c r="J16" s="3" t="s">
        <v>47</v>
      </c>
      <c r="K16" s="3"/>
      <c r="L16" s="5"/>
    </row>
    <row r="17" spans="1:20" ht="15.6" x14ac:dyDescent="0.3">
      <c r="A17" s="5">
        <v>8</v>
      </c>
      <c r="B17" s="8" t="s">
        <v>20</v>
      </c>
      <c r="C17" s="9">
        <v>44098</v>
      </c>
      <c r="D17" s="8">
        <v>4</v>
      </c>
      <c r="E17" s="8">
        <v>2</v>
      </c>
      <c r="F17" s="1">
        <f t="shared" si="1"/>
        <v>1.1428571428571428</v>
      </c>
      <c r="G17" s="7">
        <f t="shared" si="2"/>
        <v>9.2857142857142847</v>
      </c>
      <c r="I17" s="7">
        <f t="shared" si="0"/>
        <v>1.1428571428571428</v>
      </c>
      <c r="J17" s="3" t="s">
        <v>47</v>
      </c>
      <c r="K17" s="3"/>
      <c r="L17" s="66" t="s">
        <v>51</v>
      </c>
      <c r="M17" s="66"/>
      <c r="N17" s="66"/>
      <c r="O17" s="66"/>
    </row>
    <row r="18" spans="1:20" ht="15.6" x14ac:dyDescent="0.3">
      <c r="A18" s="5">
        <v>9</v>
      </c>
      <c r="B18" s="8" t="s">
        <v>21</v>
      </c>
      <c r="C18" s="24">
        <v>44109</v>
      </c>
      <c r="D18" s="25">
        <v>15</v>
      </c>
      <c r="E18" s="8">
        <v>1</v>
      </c>
      <c r="F18" s="1">
        <f t="shared" si="1"/>
        <v>2.1428571428571428</v>
      </c>
      <c r="G18" s="7">
        <f t="shared" si="2"/>
        <v>11.428571428571427</v>
      </c>
      <c r="I18" s="7">
        <f t="shared" si="0"/>
        <v>2.1428571428571428</v>
      </c>
      <c r="J18" s="3" t="s">
        <v>47</v>
      </c>
      <c r="K18" s="3"/>
      <c r="L18" s="66"/>
      <c r="M18" s="66"/>
      <c r="N18" s="66"/>
      <c r="O18" s="66"/>
    </row>
    <row r="19" spans="1:20" ht="15.6" x14ac:dyDescent="0.3">
      <c r="A19" s="5">
        <v>10</v>
      </c>
      <c r="B19" s="8" t="s">
        <v>22</v>
      </c>
      <c r="C19" s="24">
        <v>44111</v>
      </c>
      <c r="D19" s="25">
        <v>7</v>
      </c>
      <c r="E19" s="8">
        <v>1</v>
      </c>
      <c r="F19" s="1">
        <f t="shared" si="1"/>
        <v>1</v>
      </c>
      <c r="G19" s="7">
        <f t="shared" si="2"/>
        <v>12.428571428571427</v>
      </c>
      <c r="I19" s="7">
        <f t="shared" si="0"/>
        <v>1</v>
      </c>
      <c r="J19" s="3" t="s">
        <v>47</v>
      </c>
      <c r="K19" s="3"/>
      <c r="L19" s="5"/>
      <c r="P19" t="s">
        <v>47</v>
      </c>
    </row>
    <row r="20" spans="1:20" ht="15.6" x14ac:dyDescent="0.3">
      <c r="A20" s="5">
        <v>11</v>
      </c>
      <c r="B20" s="8" t="s">
        <v>16</v>
      </c>
      <c r="C20" s="24">
        <v>44111</v>
      </c>
      <c r="D20" s="25">
        <v>2</v>
      </c>
      <c r="E20" s="8">
        <v>2</v>
      </c>
      <c r="F20" s="1">
        <f t="shared" si="1"/>
        <v>0.5714285714285714</v>
      </c>
      <c r="G20" s="7">
        <f t="shared" si="2"/>
        <v>12.999999999999998</v>
      </c>
      <c r="I20" s="7">
        <f t="shared" si="0"/>
        <v>0.5714285714285714</v>
      </c>
      <c r="J20" s="3" t="s">
        <v>47</v>
      </c>
      <c r="K20" s="3"/>
      <c r="L20" s="5" t="s">
        <v>1</v>
      </c>
      <c r="M20" t="s">
        <v>52</v>
      </c>
      <c r="N20" t="s">
        <v>53</v>
      </c>
      <c r="O20" t="s">
        <v>54</v>
      </c>
      <c r="P20" t="s">
        <v>5</v>
      </c>
      <c r="Q20" t="s">
        <v>6</v>
      </c>
      <c r="R20" t="s">
        <v>87</v>
      </c>
      <c r="S20" t="s">
        <v>7</v>
      </c>
    </row>
    <row r="21" spans="1:20" ht="15.6" x14ac:dyDescent="0.3">
      <c r="A21" s="5">
        <v>12</v>
      </c>
      <c r="B21" s="8" t="s">
        <v>23</v>
      </c>
      <c r="C21" s="24">
        <v>44117</v>
      </c>
      <c r="D21" s="25">
        <v>5</v>
      </c>
      <c r="E21" s="8">
        <v>2</v>
      </c>
      <c r="F21" s="1">
        <f t="shared" si="1"/>
        <v>1.4285714285714286</v>
      </c>
      <c r="G21" s="22">
        <f t="shared" si="2"/>
        <v>14.428571428571427</v>
      </c>
      <c r="I21" s="7">
        <f t="shared" si="0"/>
        <v>1.4285714285714286</v>
      </c>
      <c r="J21" s="3" t="s">
        <v>47</v>
      </c>
      <c r="K21" s="3"/>
      <c r="L21" s="5"/>
      <c r="Q21" s="1"/>
      <c r="R21" s="1"/>
    </row>
    <row r="22" spans="1:20" ht="15.6" x14ac:dyDescent="0.3">
      <c r="A22" s="5">
        <v>13</v>
      </c>
      <c r="B22" s="8" t="s">
        <v>24</v>
      </c>
      <c r="C22" s="24">
        <v>44140</v>
      </c>
      <c r="D22" s="25">
        <v>10</v>
      </c>
      <c r="E22" s="8">
        <v>1</v>
      </c>
      <c r="F22" s="7">
        <f>D22*E22/7</f>
        <v>1.4285714285714286</v>
      </c>
      <c r="G22" s="7">
        <f>G21+F22</f>
        <v>15.857142857142856</v>
      </c>
      <c r="H22" s="3" t="s">
        <v>48</v>
      </c>
      <c r="I22" s="23">
        <f>SUM(I10:I21)</f>
        <v>14.428571428571427</v>
      </c>
      <c r="J22" s="3"/>
      <c r="K22" s="3"/>
      <c r="L22" s="5" t="s">
        <v>55</v>
      </c>
      <c r="M22" s="11">
        <v>44277</v>
      </c>
      <c r="N22" s="12">
        <v>3</v>
      </c>
      <c r="O22" s="12">
        <v>3</v>
      </c>
      <c r="P22" s="1">
        <f>Taulukko3[[#This Row],[Kesto ]]*Taulukko3[[#This Row],[Osallistujat]]/7</f>
        <v>1.2857142857142858</v>
      </c>
      <c r="Q22" s="1">
        <f>P21+Taulukko3[[#This Row],[Indikaattoriluku]]</f>
        <v>1.2857142857142858</v>
      </c>
      <c r="R22" s="1"/>
    </row>
    <row r="23" spans="1:20" ht="15.6" x14ac:dyDescent="0.3">
      <c r="A23" s="5">
        <v>14</v>
      </c>
      <c r="B23" s="8" t="s">
        <v>25</v>
      </c>
      <c r="C23" s="24">
        <v>44144</v>
      </c>
      <c r="D23" s="25">
        <v>3</v>
      </c>
      <c r="E23" s="8">
        <v>1</v>
      </c>
      <c r="F23" s="7">
        <f t="shared" ref="F23:F47" si="3">D23*E23/7</f>
        <v>0.42857142857142855</v>
      </c>
      <c r="G23" s="7">
        <f t="shared" ref="G23:G47" si="4">G22+F23</f>
        <v>16.285714285714285</v>
      </c>
      <c r="H23" s="3" t="s">
        <v>48</v>
      </c>
      <c r="I23" s="3"/>
      <c r="J23" s="3"/>
      <c r="K23" s="3"/>
      <c r="L23" s="29" t="s">
        <v>55</v>
      </c>
      <c r="M23" s="30">
        <v>44298</v>
      </c>
      <c r="N23" s="31">
        <v>3</v>
      </c>
      <c r="O23" s="31">
        <v>4</v>
      </c>
      <c r="P23" s="32">
        <f>Taulukko3[[#This Row],[Kesto ]]*Taulukko3[[#This Row],[Osallistujat]]/7</f>
        <v>1.7142857142857142</v>
      </c>
      <c r="Q23" s="32">
        <f>Taulukko3[[#This Row],[Indikaattoriluku]]+Q22</f>
        <v>3</v>
      </c>
      <c r="R23" s="32"/>
    </row>
    <row r="24" spans="1:20" ht="15.6" x14ac:dyDescent="0.3">
      <c r="A24" s="5">
        <v>15</v>
      </c>
      <c r="B24" s="8" t="s">
        <v>26</v>
      </c>
      <c r="C24" s="24">
        <v>44152</v>
      </c>
      <c r="D24" s="25">
        <v>10</v>
      </c>
      <c r="E24" s="8">
        <v>1</v>
      </c>
      <c r="F24" s="7">
        <f t="shared" si="3"/>
        <v>1.4285714285714286</v>
      </c>
      <c r="G24" s="7">
        <f t="shared" si="4"/>
        <v>17.714285714285712</v>
      </c>
      <c r="H24" s="3" t="s">
        <v>48</v>
      </c>
      <c r="I24" s="3"/>
      <c r="J24" s="3"/>
      <c r="K24" s="3"/>
      <c r="L24" s="5" t="s">
        <v>55</v>
      </c>
      <c r="M24" s="11">
        <v>44319</v>
      </c>
      <c r="N24" s="12">
        <v>3</v>
      </c>
      <c r="O24" s="12">
        <f>SUM(O22:O23)</f>
        <v>7</v>
      </c>
      <c r="P24" s="1">
        <f>Taulukko3[[#This Row],[Kesto ]]*Taulukko3[[#This Row],[Osallistujat]]/7</f>
        <v>3</v>
      </c>
      <c r="Q24" s="1">
        <f>Taulukko3[[#This Row],[Indikaattoriluku]]+Q23</f>
        <v>6</v>
      </c>
      <c r="R24" s="1"/>
    </row>
    <row r="25" spans="1:20" ht="15.6" x14ac:dyDescent="0.3">
      <c r="A25" s="5">
        <v>16</v>
      </c>
      <c r="B25" s="8" t="s">
        <v>27</v>
      </c>
      <c r="C25" s="26">
        <v>44209</v>
      </c>
      <c r="D25" s="27">
        <v>13</v>
      </c>
      <c r="E25" s="10">
        <v>2</v>
      </c>
      <c r="F25" s="7">
        <f t="shared" si="3"/>
        <v>3.7142857142857144</v>
      </c>
      <c r="G25" s="7">
        <f t="shared" si="4"/>
        <v>21.428571428571427</v>
      </c>
      <c r="H25" s="3" t="s">
        <v>48</v>
      </c>
      <c r="I25" s="3"/>
      <c r="J25" s="3"/>
      <c r="K25" s="3"/>
      <c r="L25" s="54" t="s">
        <v>55</v>
      </c>
      <c r="M25" s="55">
        <v>44326</v>
      </c>
      <c r="N25" s="56">
        <v>2</v>
      </c>
      <c r="O25" s="56">
        <v>5</v>
      </c>
      <c r="P25" s="57">
        <f>Taulukko3[[#This Row],[Kesto ]]*Taulukko3[[#This Row],[Osallistujat]]/7</f>
        <v>1.4285714285714286</v>
      </c>
      <c r="Q25" s="57">
        <f>Taulukko3[[#This Row],[Indikaattoriluku]]+Q24</f>
        <v>7.4285714285714288</v>
      </c>
      <c r="R25" s="1">
        <f>Taulukko3[[#This Row],[Kesto ]]*3/7</f>
        <v>0.8571428571428571</v>
      </c>
      <c r="S25">
        <v>3</v>
      </c>
    </row>
    <row r="26" spans="1:20" ht="15.6" x14ac:dyDescent="0.3">
      <c r="A26" s="5">
        <v>17</v>
      </c>
      <c r="B26" s="3" t="s">
        <v>28</v>
      </c>
      <c r="C26" s="26">
        <v>44216</v>
      </c>
      <c r="D26" s="28">
        <v>23</v>
      </c>
      <c r="E26" s="2">
        <v>3</v>
      </c>
      <c r="F26" s="7">
        <f t="shared" si="3"/>
        <v>9.8571428571428577</v>
      </c>
      <c r="G26" s="7">
        <f t="shared" si="4"/>
        <v>31.285714285714285</v>
      </c>
      <c r="H26" s="3" t="s">
        <v>48</v>
      </c>
      <c r="I26" s="3"/>
      <c r="J26" s="3"/>
      <c r="K26" s="3"/>
      <c r="L26" s="54" t="s">
        <v>55</v>
      </c>
      <c r="M26" s="55">
        <v>44333</v>
      </c>
      <c r="N26" s="56">
        <v>2</v>
      </c>
      <c r="O26" s="56">
        <v>3</v>
      </c>
      <c r="P26" s="57">
        <f>Taulukko3[[#This Row],[Kesto ]]*Taulukko3[[#This Row],[Osallistujat]]/7</f>
        <v>0.8571428571428571</v>
      </c>
      <c r="Q26" s="57">
        <f>Q25</f>
        <v>7.4285714285714288</v>
      </c>
      <c r="R26" s="1">
        <f>Taulukko3[[#This Row],[Kesto ]]*3/7</f>
        <v>0.8571428571428571</v>
      </c>
      <c r="S26">
        <v>3</v>
      </c>
    </row>
    <row r="27" spans="1:20" ht="15.6" x14ac:dyDescent="0.3">
      <c r="A27" s="5">
        <v>18</v>
      </c>
      <c r="B27" s="3" t="s">
        <v>28</v>
      </c>
      <c r="C27" s="26">
        <v>44223</v>
      </c>
      <c r="D27" s="28">
        <v>29</v>
      </c>
      <c r="E27" s="2">
        <v>3</v>
      </c>
      <c r="F27" s="7">
        <f t="shared" si="3"/>
        <v>12.428571428571429</v>
      </c>
      <c r="G27" s="7">
        <f t="shared" si="4"/>
        <v>43.714285714285715</v>
      </c>
      <c r="H27" s="3" t="s">
        <v>48</v>
      </c>
      <c r="I27" s="3"/>
      <c r="J27" s="3"/>
      <c r="K27" s="3"/>
      <c r="L27" s="54" t="s">
        <v>55</v>
      </c>
      <c r="M27" s="55">
        <v>44340</v>
      </c>
      <c r="N27" s="56">
        <v>2</v>
      </c>
      <c r="O27" s="56">
        <v>8</v>
      </c>
      <c r="P27" s="57">
        <f>Taulukko3[[#This Row],[Kesto ]]*Taulukko3[[#This Row],[Osallistujat]]/7</f>
        <v>2.2857142857142856</v>
      </c>
      <c r="Q27" s="57">
        <f>Taulukko3[[#This Row],[Indikaattoriluku]]+Q26</f>
        <v>9.7142857142857153</v>
      </c>
      <c r="R27" s="1"/>
    </row>
    <row r="28" spans="1:20" ht="15.6" x14ac:dyDescent="0.3">
      <c r="A28" s="5">
        <v>19</v>
      </c>
      <c r="B28" s="3" t="s">
        <v>28</v>
      </c>
      <c r="C28" s="26">
        <v>44230</v>
      </c>
      <c r="D28" s="28">
        <v>29</v>
      </c>
      <c r="E28" s="2">
        <v>3</v>
      </c>
      <c r="F28" s="7">
        <f t="shared" si="3"/>
        <v>12.428571428571429</v>
      </c>
      <c r="G28" s="7">
        <f t="shared" si="4"/>
        <v>56.142857142857146</v>
      </c>
      <c r="H28" s="3" t="s">
        <v>48</v>
      </c>
      <c r="I28" s="3"/>
      <c r="J28" s="3"/>
      <c r="K28" s="3"/>
      <c r="L28" s="54" t="s">
        <v>55</v>
      </c>
      <c r="M28" s="55">
        <v>44347</v>
      </c>
      <c r="N28" s="56">
        <v>2</v>
      </c>
      <c r="O28" s="56">
        <v>5</v>
      </c>
      <c r="P28" s="57">
        <f>Taulukko3[[#This Row],[Kesto ]]*Taulukko3[[#This Row],[Osallistujat]]/7</f>
        <v>1.4285714285714286</v>
      </c>
      <c r="Q28" s="57">
        <f>Taulukko3[[#This Row],[Indikaattoriluku]]+Q27</f>
        <v>11.142857142857144</v>
      </c>
      <c r="R28" s="1"/>
      <c r="T28">
        <v>2</v>
      </c>
    </row>
    <row r="29" spans="1:20" ht="15.6" x14ac:dyDescent="0.3">
      <c r="A29" s="5">
        <v>20</v>
      </c>
      <c r="B29" s="3" t="s">
        <v>29</v>
      </c>
      <c r="C29" s="26">
        <v>44237</v>
      </c>
      <c r="D29" s="28">
        <v>49</v>
      </c>
      <c r="E29" s="2">
        <v>3</v>
      </c>
      <c r="F29" s="7">
        <f t="shared" si="3"/>
        <v>21</v>
      </c>
      <c r="G29" s="7">
        <f t="shared" si="4"/>
        <v>77.142857142857139</v>
      </c>
      <c r="H29" s="3" t="s">
        <v>48</v>
      </c>
      <c r="I29" s="3"/>
      <c r="J29" s="3"/>
      <c r="K29" s="3"/>
      <c r="L29" s="54" t="s">
        <v>55</v>
      </c>
      <c r="M29" s="55">
        <v>44354</v>
      </c>
      <c r="N29" s="56">
        <v>3</v>
      </c>
      <c r="O29" s="56">
        <v>6</v>
      </c>
      <c r="P29" s="57">
        <f>Taulukko3[[#This Row],[Kesto ]]*Q1130/7</f>
        <v>0</v>
      </c>
      <c r="Q29" s="57">
        <f>Taulukko3[[#This Row],[Indikaattoriluku]]+Q28</f>
        <v>11.142857142857144</v>
      </c>
      <c r="R29" s="1"/>
      <c r="T29">
        <v>3</v>
      </c>
    </row>
    <row r="30" spans="1:20" ht="15.6" x14ac:dyDescent="0.3">
      <c r="A30" s="5">
        <v>21</v>
      </c>
      <c r="B30" s="3" t="s">
        <v>30</v>
      </c>
      <c r="C30" s="26">
        <v>44244</v>
      </c>
      <c r="D30" s="28">
        <v>52</v>
      </c>
      <c r="E30" s="2">
        <v>3</v>
      </c>
      <c r="F30" s="7">
        <f t="shared" si="3"/>
        <v>22.285714285714285</v>
      </c>
      <c r="G30" s="7">
        <f t="shared" si="4"/>
        <v>99.428571428571416</v>
      </c>
      <c r="H30" s="3" t="s">
        <v>48</v>
      </c>
      <c r="I30" s="3"/>
      <c r="J30" s="3"/>
      <c r="K30" s="3"/>
      <c r="L30" s="54" t="s">
        <v>55</v>
      </c>
      <c r="M30" s="55">
        <v>44361</v>
      </c>
      <c r="N30" s="56">
        <v>2</v>
      </c>
      <c r="O30" s="56">
        <v>5</v>
      </c>
      <c r="P30" s="57">
        <f>Taulukko3[[#This Row],[Kesto ]]*Taulukko3[[#This Row],[Osallistujat]]/7</f>
        <v>1.4285714285714286</v>
      </c>
      <c r="Q30" s="57">
        <f>Taulukko3[[#This Row],[Indikaattoriluku]]+Q29</f>
        <v>12.571428571428573</v>
      </c>
      <c r="R30" s="1"/>
      <c r="T30">
        <v>8</v>
      </c>
    </row>
    <row r="31" spans="1:20" ht="15.6" x14ac:dyDescent="0.3">
      <c r="A31" s="5">
        <v>22</v>
      </c>
      <c r="B31" s="3" t="s">
        <v>31</v>
      </c>
      <c r="C31" s="26">
        <v>44251</v>
      </c>
      <c r="D31" s="28">
        <v>72</v>
      </c>
      <c r="E31" s="2">
        <v>3</v>
      </c>
      <c r="F31" s="7">
        <f t="shared" si="3"/>
        <v>30.857142857142858</v>
      </c>
      <c r="G31" s="7">
        <f t="shared" si="4"/>
        <v>130.28571428571428</v>
      </c>
      <c r="H31" s="3" t="s">
        <v>48</v>
      </c>
      <c r="I31" s="3"/>
      <c r="J31" s="3"/>
      <c r="K31" s="3"/>
      <c r="L31" s="54" t="s">
        <v>85</v>
      </c>
      <c r="M31" s="55">
        <v>44364</v>
      </c>
      <c r="N31" s="56">
        <v>2</v>
      </c>
      <c r="O31" s="56">
        <v>12</v>
      </c>
      <c r="P31" s="57">
        <f>Taulukko3[[#This Row],[Kesto ]]*Taulukko3[[#This Row],[Osallistujat]]/7</f>
        <v>3.4285714285714284</v>
      </c>
      <c r="Q31" s="57">
        <f>Taulukko3[[#This Row],[Indikaattoriluku]]+Q30</f>
        <v>16</v>
      </c>
      <c r="R31" s="1"/>
      <c r="T31">
        <v>5</v>
      </c>
    </row>
    <row r="32" spans="1:20" ht="15.6" x14ac:dyDescent="0.3">
      <c r="A32" s="5">
        <v>23</v>
      </c>
      <c r="B32" s="3" t="s">
        <v>32</v>
      </c>
      <c r="C32" s="6">
        <v>44230</v>
      </c>
      <c r="D32" s="2">
        <v>75</v>
      </c>
      <c r="E32" s="2">
        <v>3</v>
      </c>
      <c r="F32" s="7">
        <f t="shared" si="3"/>
        <v>32.142857142857146</v>
      </c>
      <c r="G32" s="7">
        <f t="shared" si="4"/>
        <v>162.42857142857142</v>
      </c>
      <c r="H32" s="3" t="s">
        <v>48</v>
      </c>
      <c r="I32" s="3"/>
      <c r="J32" s="3"/>
      <c r="K32" s="3"/>
      <c r="L32" s="54" t="s">
        <v>55</v>
      </c>
      <c r="M32" s="58">
        <v>44418</v>
      </c>
      <c r="N32" s="56">
        <v>1</v>
      </c>
      <c r="O32" s="59">
        <v>10</v>
      </c>
      <c r="P32" s="57">
        <f>Taulukko3[[#This Row],[Kesto ]]*Taulukko3[[#This Row],[Osallistujat]]/7</f>
        <v>1.4285714285714286</v>
      </c>
      <c r="Q32" s="60">
        <f>Taulukko3[[#This Row],[Indikaattoriluku]]+Q31</f>
        <v>17.428571428571427</v>
      </c>
      <c r="R32" s="14">
        <f>SUM(R22:R31)</f>
        <v>1.7142857142857142</v>
      </c>
      <c r="T32">
        <v>6</v>
      </c>
    </row>
    <row r="33" spans="1:20" ht="15.6" x14ac:dyDescent="0.3">
      <c r="A33" s="5">
        <v>24</v>
      </c>
      <c r="B33" s="3" t="s">
        <v>33</v>
      </c>
      <c r="C33" s="6">
        <v>44272</v>
      </c>
      <c r="D33" s="2">
        <v>74</v>
      </c>
      <c r="E33" s="2">
        <v>3</v>
      </c>
      <c r="F33" s="7">
        <f t="shared" si="3"/>
        <v>31.714285714285715</v>
      </c>
      <c r="G33" s="7">
        <f t="shared" si="4"/>
        <v>194.14285714285714</v>
      </c>
      <c r="H33" s="3" t="s">
        <v>48</v>
      </c>
      <c r="I33" s="3"/>
      <c r="J33" s="3"/>
      <c r="K33" s="3"/>
      <c r="L33" s="5"/>
      <c r="O33">
        <f>SUBTOTAL(109,Taulukko3[Osallistujat])</f>
        <v>68</v>
      </c>
      <c r="P33" s="1">
        <f>P24+P25+P26+P27+P28+P30+P31+P32</f>
        <v>15.285714285714286</v>
      </c>
      <c r="Q33" s="1"/>
      <c r="T33">
        <v>5</v>
      </c>
    </row>
    <row r="34" spans="1:20" ht="15.6" x14ac:dyDescent="0.3">
      <c r="A34" s="5">
        <v>25</v>
      </c>
      <c r="B34" s="3" t="s">
        <v>34</v>
      </c>
      <c r="C34" s="6">
        <v>44259</v>
      </c>
      <c r="D34" s="2">
        <v>10</v>
      </c>
      <c r="E34" s="2">
        <v>2</v>
      </c>
      <c r="F34" s="7">
        <f t="shared" si="3"/>
        <v>2.8571428571428572</v>
      </c>
      <c r="G34" s="7">
        <f t="shared" si="4"/>
        <v>197</v>
      </c>
      <c r="H34" s="3" t="s">
        <v>48</v>
      </c>
      <c r="I34" s="3"/>
      <c r="J34" s="3"/>
      <c r="K34" s="3"/>
      <c r="L34" s="5"/>
      <c r="O34" s="18" t="s">
        <v>88</v>
      </c>
      <c r="P34" s="1">
        <v>6.29</v>
      </c>
      <c r="T34">
        <v>12</v>
      </c>
    </row>
    <row r="35" spans="1:20" ht="15.6" x14ac:dyDescent="0.3">
      <c r="A35" s="5">
        <v>26</v>
      </c>
      <c r="B35" s="3" t="s">
        <v>35</v>
      </c>
      <c r="C35" s="6">
        <v>44273</v>
      </c>
      <c r="D35" s="2">
        <v>24</v>
      </c>
      <c r="E35" s="2">
        <v>2</v>
      </c>
      <c r="F35" s="7">
        <f t="shared" si="3"/>
        <v>6.8571428571428568</v>
      </c>
      <c r="G35" s="7">
        <f t="shared" si="4"/>
        <v>203.85714285714286</v>
      </c>
      <c r="H35" s="3" t="s">
        <v>48</v>
      </c>
      <c r="I35" s="3"/>
      <c r="J35" s="3"/>
      <c r="K35" s="3"/>
      <c r="L35" s="5"/>
      <c r="P35" s="63">
        <f>SUM(P33:P34)</f>
        <v>21.575714285714287</v>
      </c>
      <c r="T35">
        <v>10</v>
      </c>
    </row>
    <row r="36" spans="1:20" ht="15.6" x14ac:dyDescent="0.3">
      <c r="A36" s="5">
        <v>27</v>
      </c>
      <c r="B36" s="3" t="s">
        <v>36</v>
      </c>
      <c r="C36" s="6">
        <v>44294</v>
      </c>
      <c r="D36" s="2">
        <v>25</v>
      </c>
      <c r="E36" s="2">
        <v>2</v>
      </c>
      <c r="F36" s="7">
        <f t="shared" si="3"/>
        <v>7.1428571428571432</v>
      </c>
      <c r="G36" s="7">
        <f t="shared" si="4"/>
        <v>211</v>
      </c>
      <c r="H36" s="3" t="s">
        <v>48</v>
      </c>
      <c r="I36" s="3"/>
      <c r="J36" s="3"/>
      <c r="K36" s="3"/>
      <c r="L36" s="5" t="s">
        <v>94</v>
      </c>
      <c r="N36">
        <v>3</v>
      </c>
      <c r="O36">
        <v>7</v>
      </c>
      <c r="P36" s="1">
        <f>N36*O36/7</f>
        <v>3</v>
      </c>
      <c r="R36" s="1">
        <f>P35+R32</f>
        <v>23.290000000000003</v>
      </c>
      <c r="T36">
        <f>SUM(T28:T35)</f>
        <v>51</v>
      </c>
    </row>
    <row r="37" spans="1:20" ht="15.6" x14ac:dyDescent="0.3">
      <c r="A37" s="5">
        <v>28</v>
      </c>
      <c r="B37" s="3" t="s">
        <v>37</v>
      </c>
      <c r="C37" s="6">
        <v>44301</v>
      </c>
      <c r="D37" s="2">
        <v>26</v>
      </c>
      <c r="E37" s="2">
        <v>2</v>
      </c>
      <c r="F37" s="7">
        <f t="shared" si="3"/>
        <v>7.4285714285714288</v>
      </c>
      <c r="G37" s="7">
        <f t="shared" si="4"/>
        <v>218.42857142857142</v>
      </c>
      <c r="H37" s="3" t="s">
        <v>48</v>
      </c>
      <c r="I37" s="3"/>
      <c r="J37" s="3"/>
      <c r="K37" s="3"/>
      <c r="L37" s="5" t="s">
        <v>94</v>
      </c>
      <c r="N37">
        <v>3</v>
      </c>
      <c r="O37">
        <v>5</v>
      </c>
      <c r="P37" s="1">
        <f t="shared" ref="P37:P38" si="5">N37*O37/7</f>
        <v>2.1428571428571428</v>
      </c>
    </row>
    <row r="38" spans="1:20" ht="15.6" x14ac:dyDescent="0.3">
      <c r="A38" s="5">
        <v>29</v>
      </c>
      <c r="B38" s="3" t="s">
        <v>38</v>
      </c>
      <c r="C38" s="6">
        <v>44309</v>
      </c>
      <c r="D38" s="3">
        <v>5</v>
      </c>
      <c r="E38" s="2">
        <v>6</v>
      </c>
      <c r="F38" s="7">
        <f t="shared" si="3"/>
        <v>4.2857142857142856</v>
      </c>
      <c r="G38" s="7">
        <f t="shared" si="4"/>
        <v>222.71428571428569</v>
      </c>
      <c r="H38" s="3" t="s">
        <v>48</v>
      </c>
      <c r="I38" s="3"/>
      <c r="J38" s="3"/>
      <c r="K38" s="3"/>
      <c r="L38" s="5" t="s">
        <v>94</v>
      </c>
      <c r="N38">
        <v>3</v>
      </c>
      <c r="O38">
        <v>7</v>
      </c>
      <c r="P38" s="1">
        <f t="shared" si="5"/>
        <v>3</v>
      </c>
    </row>
    <row r="39" spans="1:20" ht="15.6" x14ac:dyDescent="0.3">
      <c r="A39" s="5"/>
      <c r="B39" s="3"/>
      <c r="C39" s="6"/>
      <c r="D39" s="3"/>
      <c r="E39" s="2"/>
      <c r="F39" s="7"/>
      <c r="G39" s="7"/>
      <c r="H39" s="3"/>
      <c r="I39" s="3"/>
      <c r="J39" s="3"/>
      <c r="K39" s="3"/>
      <c r="L39" s="5" t="s">
        <v>94</v>
      </c>
      <c r="N39">
        <v>1.5</v>
      </c>
      <c r="O39">
        <v>4</v>
      </c>
      <c r="P39" s="1">
        <f>N39*O39</f>
        <v>6</v>
      </c>
    </row>
    <row r="40" spans="1:20" ht="15.6" x14ac:dyDescent="0.3">
      <c r="A40" s="5">
        <v>30</v>
      </c>
      <c r="B40" s="3" t="s">
        <v>39</v>
      </c>
      <c r="C40" s="6">
        <v>44315</v>
      </c>
      <c r="D40" s="3">
        <v>39</v>
      </c>
      <c r="E40" s="3">
        <v>2</v>
      </c>
      <c r="F40" s="7">
        <f t="shared" si="3"/>
        <v>11.142857142857142</v>
      </c>
      <c r="G40" s="7">
        <f>G38+F40</f>
        <v>233.85714285714283</v>
      </c>
      <c r="H40" s="3" t="s">
        <v>48</v>
      </c>
      <c r="I40" s="3"/>
      <c r="J40" s="3"/>
      <c r="K40" s="3"/>
      <c r="L40" s="5"/>
      <c r="O40" s="18">
        <v>3</v>
      </c>
      <c r="P40" s="1">
        <f>SUM(P36:P39)</f>
        <v>14.142857142857142</v>
      </c>
    </row>
    <row r="41" spans="1:20" ht="15.6" x14ac:dyDescent="0.3">
      <c r="A41" s="5">
        <v>31</v>
      </c>
      <c r="B41" s="3"/>
      <c r="C41" s="6"/>
      <c r="D41" s="62">
        <f>SUM(D10:D40)</f>
        <v>631</v>
      </c>
      <c r="E41" s="3"/>
      <c r="F41" s="7">
        <f>SUM(F10:F40)</f>
        <v>233.85714285714283</v>
      </c>
      <c r="G41" s="7"/>
      <c r="H41" s="3"/>
      <c r="I41" s="3"/>
      <c r="J41" s="3"/>
      <c r="K41" s="3"/>
      <c r="L41" s="5"/>
      <c r="O41" s="48">
        <v>4</v>
      </c>
    </row>
    <row r="42" spans="1:20" ht="15.6" x14ac:dyDescent="0.3">
      <c r="A42" s="5">
        <v>32</v>
      </c>
      <c r="B42" s="33" t="s">
        <v>40</v>
      </c>
      <c r="C42" s="34">
        <v>44336</v>
      </c>
      <c r="D42" s="35">
        <v>25</v>
      </c>
      <c r="E42" s="35">
        <v>2.5</v>
      </c>
      <c r="F42" s="36">
        <f t="shared" si="3"/>
        <v>8.9285714285714288</v>
      </c>
      <c r="G42" s="7">
        <f>G40+F42</f>
        <v>242.78571428571425</v>
      </c>
      <c r="H42" s="3" t="s">
        <v>48</v>
      </c>
      <c r="I42" s="3"/>
      <c r="J42" s="3"/>
      <c r="K42" s="3"/>
      <c r="L42" s="5"/>
      <c r="O42" s="18">
        <v>5</v>
      </c>
    </row>
    <row r="43" spans="1:20" ht="15.6" x14ac:dyDescent="0.3">
      <c r="A43" s="5">
        <v>33</v>
      </c>
      <c r="B43" s="33" t="s">
        <v>41</v>
      </c>
      <c r="C43" s="34">
        <v>44343</v>
      </c>
      <c r="D43" s="35">
        <v>21</v>
      </c>
      <c r="E43" s="35">
        <v>2</v>
      </c>
      <c r="F43" s="36">
        <f t="shared" si="3"/>
        <v>6</v>
      </c>
      <c r="G43" s="7">
        <f t="shared" si="4"/>
        <v>248.78571428571425</v>
      </c>
      <c r="H43" s="3" t="s">
        <v>48</v>
      </c>
      <c r="I43" s="3"/>
      <c r="J43" s="3"/>
      <c r="K43" s="3"/>
      <c r="L43" s="5"/>
      <c r="O43" s="48">
        <v>5</v>
      </c>
    </row>
    <row r="44" spans="1:20" ht="15.6" x14ac:dyDescent="0.3">
      <c r="A44" s="5">
        <v>34</v>
      </c>
      <c r="B44" s="33"/>
      <c r="C44" s="34"/>
      <c r="D44" s="35"/>
      <c r="E44" s="35"/>
      <c r="F44" s="37"/>
      <c r="G44" s="7"/>
      <c r="H44" s="3"/>
      <c r="I44" s="3"/>
      <c r="J44" s="3"/>
      <c r="K44" s="3"/>
      <c r="L44" s="5"/>
      <c r="O44" s="18">
        <v>5</v>
      </c>
    </row>
    <row r="45" spans="1:20" ht="15.6" x14ac:dyDescent="0.3">
      <c r="A45" s="5">
        <v>35</v>
      </c>
      <c r="B45" s="33" t="s">
        <v>42</v>
      </c>
      <c r="C45" s="34">
        <v>44425</v>
      </c>
      <c r="D45" s="35">
        <v>22</v>
      </c>
      <c r="E45" s="35">
        <v>2</v>
      </c>
      <c r="F45" s="38"/>
      <c r="G45" s="7">
        <f>G43+I45</f>
        <v>255.07142857142853</v>
      </c>
      <c r="I45" s="7">
        <f>D45*E45/7</f>
        <v>6.2857142857142856</v>
      </c>
      <c r="J45" s="3" t="s">
        <v>47</v>
      </c>
      <c r="K45" s="3"/>
      <c r="L45" s="5"/>
      <c r="O45" s="48">
        <v>12</v>
      </c>
    </row>
    <row r="46" spans="1:20" ht="15.6" x14ac:dyDescent="0.3">
      <c r="A46" s="5">
        <v>36</v>
      </c>
      <c r="B46" s="33" t="s">
        <v>42</v>
      </c>
      <c r="C46" s="34">
        <v>44425</v>
      </c>
      <c r="D46" s="35">
        <v>14</v>
      </c>
      <c r="E46" s="35">
        <v>2</v>
      </c>
      <c r="F46" s="36">
        <f t="shared" si="3"/>
        <v>4</v>
      </c>
      <c r="G46" s="7">
        <f t="shared" si="4"/>
        <v>259.07142857142856</v>
      </c>
      <c r="H46" s="3" t="s">
        <v>48</v>
      </c>
      <c r="I46" s="3"/>
      <c r="J46" s="3"/>
      <c r="K46" s="3"/>
      <c r="L46" s="5"/>
      <c r="O46" s="18">
        <v>10</v>
      </c>
    </row>
    <row r="47" spans="1:20" s="19" customFormat="1" ht="15.6" x14ac:dyDescent="0.3">
      <c r="A47" s="5">
        <v>37</v>
      </c>
      <c r="B47" s="39" t="s">
        <v>35</v>
      </c>
      <c r="C47" s="40">
        <v>44427</v>
      </c>
      <c r="D47" s="41">
        <v>18</v>
      </c>
      <c r="E47" s="39">
        <v>2.5</v>
      </c>
      <c r="F47" s="42">
        <f t="shared" si="3"/>
        <v>6.4285714285714288</v>
      </c>
      <c r="G47" s="21">
        <f t="shared" si="4"/>
        <v>265.5</v>
      </c>
      <c r="H47" s="20" t="s">
        <v>48</v>
      </c>
      <c r="I47" s="20"/>
      <c r="J47" s="20"/>
      <c r="K47" s="20"/>
      <c r="L47" s="20"/>
      <c r="O47" s="7">
        <v>14</v>
      </c>
    </row>
    <row r="48" spans="1:20" x14ac:dyDescent="0.3">
      <c r="A48" s="5">
        <v>38</v>
      </c>
      <c r="B48" s="43" t="s">
        <v>59</v>
      </c>
      <c r="C48" s="44">
        <v>44434</v>
      </c>
      <c r="D48" s="43">
        <v>18</v>
      </c>
      <c r="E48" s="43">
        <v>2.5</v>
      </c>
      <c r="F48" s="45">
        <f t="shared" ref="F48:F55" si="6">D48*E48/7</f>
        <v>6.4285714285714288</v>
      </c>
      <c r="G48" s="13">
        <f>G47+F48</f>
        <v>271.92857142857144</v>
      </c>
      <c r="H48" s="5" t="s">
        <v>48</v>
      </c>
      <c r="I48" s="5"/>
      <c r="J48" s="5"/>
      <c r="K48" s="5"/>
      <c r="L48" s="5"/>
      <c r="O48">
        <f>SUM(O40:O47)</f>
        <v>58</v>
      </c>
    </row>
    <row r="49" spans="1:16" x14ac:dyDescent="0.3">
      <c r="A49" s="5">
        <v>39</v>
      </c>
      <c r="B49" s="49" t="s">
        <v>86</v>
      </c>
      <c r="C49" s="50"/>
      <c r="D49" s="49">
        <f>SUM(D42:D48)</f>
        <v>118</v>
      </c>
      <c r="E49" s="51"/>
      <c r="F49" s="52">
        <f>SUM(F42:F48)</f>
        <v>31.785714285714292</v>
      </c>
      <c r="G49" s="53"/>
      <c r="H49" s="51"/>
      <c r="I49" s="53">
        <f>I45</f>
        <v>6.2857142857142856</v>
      </c>
      <c r="J49" s="5"/>
      <c r="K49" s="5"/>
      <c r="L49" s="5"/>
      <c r="M49">
        <v>31.79</v>
      </c>
    </row>
    <row r="50" spans="1:16" x14ac:dyDescent="0.3">
      <c r="A50" s="5">
        <v>40</v>
      </c>
      <c r="B50" s="5" t="s">
        <v>40</v>
      </c>
      <c r="C50" s="15">
        <v>44441</v>
      </c>
      <c r="D50" s="5">
        <v>11</v>
      </c>
      <c r="E50" s="5">
        <v>2.5</v>
      </c>
      <c r="F50" s="13">
        <f t="shared" si="6"/>
        <v>3.9285714285714284</v>
      </c>
      <c r="G50" s="13">
        <f>G48+F50</f>
        <v>275.85714285714289</v>
      </c>
      <c r="H50" s="5" t="s">
        <v>48</v>
      </c>
      <c r="I50" s="5"/>
      <c r="J50" s="5"/>
      <c r="K50" s="5"/>
      <c r="L50" s="5"/>
    </row>
    <row r="51" spans="1:16" ht="15.6" x14ac:dyDescent="0.3">
      <c r="A51" s="5">
        <v>41</v>
      </c>
      <c r="B51" s="3" t="s">
        <v>60</v>
      </c>
      <c r="C51" s="16">
        <v>44448</v>
      </c>
      <c r="D51" s="5">
        <v>12</v>
      </c>
      <c r="E51">
        <v>2.5</v>
      </c>
      <c r="F51" s="7">
        <f t="shared" si="6"/>
        <v>4.2857142857142856</v>
      </c>
      <c r="G51" s="1">
        <f>G50+F51</f>
        <v>280.14285714285717</v>
      </c>
      <c r="H51" s="5" t="s">
        <v>48</v>
      </c>
      <c r="I51" s="5"/>
      <c r="J51" s="5"/>
    </row>
    <row r="52" spans="1:16" ht="15.6" x14ac:dyDescent="0.3">
      <c r="A52" s="5">
        <v>42</v>
      </c>
      <c r="B52" s="3" t="s">
        <v>61</v>
      </c>
      <c r="C52" s="16">
        <v>44455</v>
      </c>
      <c r="D52" s="5">
        <v>20</v>
      </c>
      <c r="E52">
        <v>2.5</v>
      </c>
      <c r="F52" s="7">
        <f t="shared" si="6"/>
        <v>7.1428571428571432</v>
      </c>
      <c r="G52" s="1">
        <f>G51+F52</f>
        <v>287.28571428571433</v>
      </c>
      <c r="H52" s="5" t="s">
        <v>62</v>
      </c>
      <c r="I52" s="5"/>
      <c r="J52" s="5"/>
      <c r="L52">
        <v>46</v>
      </c>
      <c r="M52" s="1">
        <f>I45+T32</f>
        <v>12.285714285714285</v>
      </c>
    </row>
    <row r="53" spans="1:16" ht="15.6" x14ac:dyDescent="0.3">
      <c r="A53" s="5">
        <v>43</v>
      </c>
      <c r="B53" s="3"/>
      <c r="C53" s="16"/>
      <c r="D53" s="5"/>
      <c r="F53" s="7">
        <f t="shared" si="6"/>
        <v>0</v>
      </c>
      <c r="G53" s="1"/>
      <c r="H53" s="5"/>
      <c r="I53" s="5"/>
      <c r="J53" s="5"/>
      <c r="L53">
        <v>22</v>
      </c>
    </row>
    <row r="54" spans="1:16" ht="15.6" x14ac:dyDescent="0.3">
      <c r="A54" s="5">
        <v>44</v>
      </c>
      <c r="B54" s="3" t="s">
        <v>63</v>
      </c>
      <c r="C54" s="16">
        <v>44461</v>
      </c>
      <c r="D54" s="5">
        <v>7</v>
      </c>
      <c r="E54">
        <v>2.5</v>
      </c>
      <c r="F54" s="7">
        <f t="shared" si="6"/>
        <v>2.5</v>
      </c>
      <c r="G54" s="1">
        <f>G52+I54</f>
        <v>289.78571428571433</v>
      </c>
      <c r="I54" s="7">
        <f>D54*E54/7</f>
        <v>2.5</v>
      </c>
      <c r="J54" s="5" t="s">
        <v>47</v>
      </c>
      <c r="L54">
        <v>7</v>
      </c>
    </row>
    <row r="55" spans="1:16" ht="15.6" x14ac:dyDescent="0.3">
      <c r="A55" s="5">
        <v>45</v>
      </c>
      <c r="B55" s="3" t="s">
        <v>64</v>
      </c>
      <c r="C55" s="16">
        <v>44454</v>
      </c>
      <c r="D55" s="5">
        <v>57</v>
      </c>
      <c r="E55">
        <v>2.5</v>
      </c>
      <c r="F55" s="7">
        <f t="shared" si="6"/>
        <v>20.357142857142858</v>
      </c>
      <c r="G55" s="1">
        <f>G54+F55</f>
        <v>310.14285714285717</v>
      </c>
      <c r="H55" s="5" t="s">
        <v>48</v>
      </c>
      <c r="I55" s="5"/>
      <c r="J55" s="5"/>
      <c r="L55">
        <f>SUM(L52:L54)</f>
        <v>75</v>
      </c>
    </row>
    <row r="56" spans="1:16" ht="15.6" x14ac:dyDescent="0.3">
      <c r="A56" s="5">
        <v>46</v>
      </c>
      <c r="B56" s="3" t="s">
        <v>79</v>
      </c>
      <c r="C56" s="16">
        <v>44481</v>
      </c>
      <c r="D56" s="5">
        <v>12</v>
      </c>
      <c r="E56">
        <v>1</v>
      </c>
      <c r="F56" s="1">
        <f>D56*E56/7</f>
        <v>1.7142857142857142</v>
      </c>
      <c r="H56" s="5" t="s">
        <v>71</v>
      </c>
      <c r="I56">
        <v>1.71</v>
      </c>
      <c r="J56" t="s">
        <v>47</v>
      </c>
    </row>
    <row r="57" spans="1:16" ht="15.6" x14ac:dyDescent="0.3">
      <c r="A57" s="5">
        <v>47</v>
      </c>
      <c r="B57" s="3" t="s">
        <v>80</v>
      </c>
      <c r="C57" s="46">
        <v>44481</v>
      </c>
      <c r="D57" s="5">
        <v>32</v>
      </c>
      <c r="E57">
        <v>2</v>
      </c>
      <c r="F57" s="1">
        <f>D57*E57/7</f>
        <v>9.1428571428571423</v>
      </c>
      <c r="H57" s="5" t="s">
        <v>82</v>
      </c>
      <c r="I57" s="1">
        <f>I54+I56</f>
        <v>4.21</v>
      </c>
    </row>
    <row r="58" spans="1:16" ht="15.6" x14ac:dyDescent="0.3">
      <c r="A58" s="5">
        <v>48</v>
      </c>
      <c r="B58" s="3" t="s">
        <v>81</v>
      </c>
      <c r="D58" s="47">
        <v>35</v>
      </c>
      <c r="E58">
        <v>2</v>
      </c>
      <c r="F58" s="1">
        <f>D58*E58/7</f>
        <v>10</v>
      </c>
      <c r="H58" s="5" t="s">
        <v>83</v>
      </c>
      <c r="K58" s="46">
        <v>44820</v>
      </c>
      <c r="L58" t="s">
        <v>92</v>
      </c>
      <c r="M58" s="46"/>
      <c r="N58">
        <v>5</v>
      </c>
      <c r="O58">
        <v>3</v>
      </c>
      <c r="P58" s="1">
        <f>N58*O58/7</f>
        <v>2.1428571428571428</v>
      </c>
    </row>
    <row r="59" spans="1:16" ht="15.6" x14ac:dyDescent="0.3">
      <c r="A59" s="5">
        <v>49</v>
      </c>
      <c r="B59" s="3" t="s">
        <v>89</v>
      </c>
      <c r="D59" s="5">
        <v>52</v>
      </c>
      <c r="E59">
        <v>5</v>
      </c>
      <c r="F59" s="1">
        <f>D59*E59/7</f>
        <v>37.142857142857146</v>
      </c>
      <c r="H59" s="5" t="s">
        <v>83</v>
      </c>
      <c r="I59" s="1">
        <f>F50+F51+F52+F55+F57+F58</f>
        <v>54.857142857142861</v>
      </c>
      <c r="K59" s="46">
        <v>44851</v>
      </c>
      <c r="L59" t="s">
        <v>92</v>
      </c>
      <c r="N59">
        <v>8</v>
      </c>
      <c r="O59">
        <v>3</v>
      </c>
      <c r="P59" s="1">
        <f t="shared" ref="P59:P61" si="7">N59*O59/7</f>
        <v>3.4285714285714284</v>
      </c>
    </row>
    <row r="60" spans="1:16" ht="15.6" x14ac:dyDescent="0.3">
      <c r="A60" s="5">
        <v>50</v>
      </c>
      <c r="B60" s="3" t="s">
        <v>90</v>
      </c>
      <c r="D60" s="5">
        <v>5</v>
      </c>
      <c r="H60" s="5" t="s">
        <v>91</v>
      </c>
      <c r="I60">
        <v>10.29</v>
      </c>
      <c r="J60" t="s">
        <v>93</v>
      </c>
      <c r="K60" t="s">
        <v>95</v>
      </c>
      <c r="L60" t="s">
        <v>92</v>
      </c>
      <c r="N60">
        <v>4</v>
      </c>
      <c r="O60">
        <v>3</v>
      </c>
      <c r="P60" s="1">
        <f t="shared" si="7"/>
        <v>1.7142857142857142</v>
      </c>
    </row>
    <row r="61" spans="1:16" x14ac:dyDescent="0.3">
      <c r="D61" s="61">
        <f>SUM(D50:D60)</f>
        <v>243</v>
      </c>
      <c r="F61" s="14">
        <f>SUM(F50:F60)</f>
        <v>96.214285714285722</v>
      </c>
      <c r="I61" s="1">
        <f>SUM(I54:I60)</f>
        <v>73.567142857142869</v>
      </c>
      <c r="K61" s="46">
        <v>44888</v>
      </c>
      <c r="L61" t="s">
        <v>92</v>
      </c>
      <c r="N61">
        <v>7</v>
      </c>
      <c r="O61">
        <v>3</v>
      </c>
      <c r="P61" s="1">
        <f t="shared" si="7"/>
        <v>3</v>
      </c>
    </row>
    <row r="62" spans="1:16" x14ac:dyDescent="0.3">
      <c r="I62" s="1">
        <f>SUM(I61)</f>
        <v>73.567142857142869</v>
      </c>
      <c r="K62" t="s">
        <v>96</v>
      </c>
      <c r="L62" t="s">
        <v>92</v>
      </c>
      <c r="N62">
        <v>10</v>
      </c>
      <c r="P62" s="1">
        <f>SUM(P58:P61)</f>
        <v>10.285714285714285</v>
      </c>
    </row>
    <row r="63" spans="1:16" x14ac:dyDescent="0.3">
      <c r="K63" t="s">
        <v>97</v>
      </c>
      <c r="L63" t="s">
        <v>92</v>
      </c>
      <c r="N63">
        <v>5</v>
      </c>
    </row>
    <row r="66" spans="4:6" x14ac:dyDescent="0.3">
      <c r="D66">
        <f>D41+D49+D61</f>
        <v>992</v>
      </c>
      <c r="F66" s="1">
        <f>F41+F49+F61</f>
        <v>361.85714285714283</v>
      </c>
    </row>
  </sheetData>
  <mergeCells count="4">
    <mergeCell ref="B3:G4"/>
    <mergeCell ref="L3:O4"/>
    <mergeCell ref="L17:O18"/>
    <mergeCell ref="O7:Q8"/>
  </mergeCells>
  <pageMargins left="0.7" right="0.7" top="0.75" bottom="0.75" header="0.3" footer="0.3"/>
  <pageSetup paperSize="9" scale="36" fitToHeight="0" orientation="landscape" r:id="rId1"/>
  <tableParts count="5">
    <tablePart r:id="rId2"/>
    <tablePart r:id="rId3"/>
    <tablePart r:id="rId4"/>
    <tablePart r:id="rId5"/>
    <tablePart r:id="rId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>Siikajoen kunta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Eija Leppäjärvi</dc:creator>
  <cp:lastModifiedBy>Eija Leppäjärvi</cp:lastModifiedBy>
  <cp:lastPrinted>2022-02-17T11:25:14Z</cp:lastPrinted>
  <dcterms:created xsi:type="dcterms:W3CDTF">2021-08-19T11:53:58Z</dcterms:created>
  <dcterms:modified xsi:type="dcterms:W3CDTF">2022-02-17T11:25:32Z</dcterms:modified>
</cp:coreProperties>
</file>